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9 мес.2017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ID" localSheetId="1" hidden="1">"cef92813-57e9-456f-bad4-c2d5693eca33"</definedName>
    <definedName name="ID" localSheetId="0" hidden="1">"368b1a66-4c5c-425d-a7b0-0a0cea78f35e"</definedName>
    <definedName name="ID" localSheetId="2" hidden="1">"8ddf03e9-c4bf-473b-b127-bae7da988528"</definedName>
    <definedName name="_xlnm.Print_Area" localSheetId="0">стр.1!$A$1:$DD$30</definedName>
    <definedName name="_xlnm.Print_Area" localSheetId="2">стр.2!$A$1:$FK$17</definedName>
  </definedNames>
  <calcPr calcId="162913" concurrentCalc="0"/>
</workbook>
</file>

<file path=xl/calcChain.xml><?xml version="1.0" encoding="utf-8"?>
<calcChain xmlns="http://schemas.openxmlformats.org/spreadsheetml/2006/main">
  <c r="BE24" i="1" l="1"/>
  <c r="BE23" i="1"/>
  <c r="EE12" i="3"/>
  <c r="DI12" i="3"/>
  <c r="CY12" i="3"/>
  <c r="BQ12" i="3"/>
  <c r="BG12" i="3"/>
  <c r="BQ11" i="3"/>
  <c r="CN11" i="3"/>
  <c r="DI11" i="3"/>
  <c r="EE11" i="3"/>
  <c r="DU12" i="3"/>
  <c r="BG11" i="3"/>
  <c r="CY11" i="3"/>
  <c r="DU11" i="3"/>
  <c r="CN12" i="3"/>
  <c r="AH12" i="3"/>
  <c r="FA12" i="3"/>
  <c r="BT24" i="1"/>
  <c r="FM12" i="3"/>
  <c r="AH11" i="3"/>
  <c r="FA11" i="3"/>
  <c r="BT23" i="1"/>
  <c r="CI23" i="1"/>
  <c r="FM11" i="3"/>
  <c r="FL11" i="3"/>
  <c r="FL12" i="3"/>
  <c r="CI24" i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<sst xmlns="http://schemas.openxmlformats.org/spreadsheetml/2006/main" count="52" uniqueCount="51">
  <si>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</si>
  <si>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</si>
  <si>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</si>
  <si>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</si>
  <si>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</si>
  <si>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</si>
  <si>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</si>
  <si>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</si>
  <si>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</si>
  <si>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</si>
  <si>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</si>
  <si>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</si>
  <si>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</si>
  <si>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</si>
  <si>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</si>
  <si>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</si>
  <si>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</si>
  <si>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</si>
  <si>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</si>
  <si>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</si>
  <si>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</si>
  <si>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</si>
  <si>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</si>
  <si>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</si>
  <si>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</si>
  <si>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</si>
  <si>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</si>
  <si>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</si>
  <si>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</si>
  <si>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</si>
  <si>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</si>
  <si>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</si>
  <si>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</si>
  <si>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</si>
  <si>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</si>
  <si>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</si>
  <si>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</si>
  <si>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</si>
  <si>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</si>
  <si>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</si>
  <si>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</si>
  <si>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</si>
  <si>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</si>
  <si>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</si>
  <si>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</si>
  <si>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</si>
  <si>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</si>
  <si>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</si>
  <si>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</si>
  <si>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2016</t>
  </si>
  <si>
    <t>ПАО «ГМК «Норильский никель» 
в лице Мурманского транспортного филиала ПАО «ГМК «Норильский никель»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</si>
</sst>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\-"/>
    <numFmt numFmtId="165" formatCode="#,##0.00_ ;\-#,##0.00\ 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1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1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1" fillId="0" borderId="4">
      <alignment horizontal="left" vertical="center"/>
    </xf>
    <xf numFmtId="0" fontId="11" fillId="0" borderId="4">
      <alignment horizontal="left" vertical="top"/>
    </xf>
    <xf numFmtId="0" fontId="11" fillId="2" borderId="4">
      <alignment horizontal="center" vertical="center"/>
    </xf>
    <xf numFmtId="0" fontId="11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1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3" fillId="0" borderId="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7">
    <cellStyle name="Calculated Column - IBM Cognos" xfId="19"/>
    <cellStyle name="Calculated Column Name - IBM Cognos" xfId="17"/>
    <cellStyle name="Calculated Row - IBM Cognos" xfId="20"/>
    <cellStyle name="Calculated Row Name - IBM Cognos" xfId="18"/>
    <cellStyle name="Column Name - IBM Cognos" xfId="5"/>
    <cellStyle name="Column Template - IBM Cognos" xfId="8"/>
    <cellStyle name="Differs From Base - IBM Cognos" xfId="26"/>
    <cellStyle name="Group Name - IBM Cognos" xfId="16"/>
    <cellStyle name="Hold Values - IBM Cognos" xfId="22"/>
    <cellStyle name="List Name - IBM Cognos" xfId="15"/>
    <cellStyle name="Locked - IBM Cognos" xfId="25"/>
    <cellStyle name="Measure - IBM Cognos" xfId="9"/>
    <cellStyle name="Measure Header - IBM Cognos" xfId="10"/>
    <cellStyle name="Measure Name - IBM Cognos" xfId="11"/>
    <cellStyle name="Measure Summary - IBM Cognos" xfId="12"/>
    <cellStyle name="Measure Summary TM1 - IBM Cognos" xfId="14"/>
    <cellStyle name="Measure Template - IBM Cognos" xfId="13"/>
    <cellStyle name="More - IBM Cognos" xfId="21"/>
    <cellStyle name="Pending Change - IBM Cognos" xfId="23"/>
    <cellStyle name="Row Name - IBM Cognos" xfId="1"/>
    <cellStyle name="Row Template - IBM Cognos" xfId="4"/>
    <cellStyle name="Summary Column Name - IBM Cognos" xfId="6"/>
    <cellStyle name="Summary Column Name TM1 - IBM Cognos" xfId="7"/>
    <cellStyle name="Summary Row Name - IBM Cognos" xfId="2"/>
    <cellStyle name="Summary Row Name TM1 - IBM Cognos" xfId="3"/>
    <cellStyle name="Unsaved Change - IBM Cognos" xfId="2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6/&#1043;&#1086;&#1076;%20&#1092;&#1072;&#1082;&#1090;/&#1057;&#1077;&#1073;&#1077;&#1089;&#1090;&#1086;&#1080;&#1084;&#1086;&#1089;&#1090;&#1100;%20&#1087;&#1086;%20&#1086;&#1090;&#1088;&#1072;&#1089;&#1083;&#1103;&#1084;%202016_&#1060;&#1060;&#1060;&#10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6/&#1043;&#1086;&#1076;%20&#1092;&#1072;&#1082;&#1090;/&#1057;&#1084;&#1077;&#1090;&#1072;16_&#1058;&#1077;&#1088;&#1084;&#1080;&#1085;&#1072;&#1083;_&#1060;&#1060;&#1060;&#10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6/&#1043;&#1086;&#1076;%20&#1092;&#1072;&#1082;&#1090;/&#1057;&#1084;&#1077;&#1090;&#1072;16_&#1046;&#1044;&#1059;_&#1060;&#1060;&#1060;&#10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6/&#1043;&#1086;&#1076;%20&#1092;&#1072;&#1082;&#1090;/&#1040;&#1085;&#1072;&#1083;&#1080;&#1079;/&#1056;&#1072;&#1089;&#1095;&#1077;&#1090;%20&#1089;&#1077;&#1073;&#1077;&#1089;&#1090;&#1086;&#1080;&#1084;&#1086;&#1089;&#1090;&#108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Cognos_Office_Connection_Cache"/>
      <sheetName val="Cognos"/>
      <sheetName val="ПУЦ ГБ 2016"/>
    </sheetNames>
    <sheetDataSet>
      <sheetData sheetId="0" refreshError="1"/>
      <sheetData sheetId="1" refreshError="1"/>
      <sheetData sheetId="2">
        <row r="569">
          <cell r="E569">
            <v>29.786569721016949</v>
          </cell>
        </row>
        <row r="576">
          <cell r="E576">
            <v>42.035586046338985</v>
          </cell>
        </row>
        <row r="601">
          <cell r="E601">
            <v>12.443253917966102</v>
          </cell>
        </row>
        <row r="608">
          <cell r="E608">
            <v>5.6796992599999996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ф"/>
      <sheetName val="2017ож"/>
      <sheetName val="2018ГБ"/>
    </sheetNames>
    <sheetDataSet>
      <sheetData sheetId="0">
        <row r="5">
          <cell r="C5">
            <v>46.089293667688096</v>
          </cell>
          <cell r="E5">
            <v>13.787366123798492</v>
          </cell>
          <cell r="F5">
            <v>7.8998355573442423</v>
          </cell>
          <cell r="H5">
            <v>1.502902390544048</v>
          </cell>
          <cell r="I5">
            <v>22.728336421854308</v>
          </cell>
          <cell r="J5">
            <v>6.9671006949058158</v>
          </cell>
          <cell r="K5">
            <v>8.9529134213994277E-2</v>
          </cell>
          <cell r="L5">
            <v>27.031645041815217</v>
          </cell>
        </row>
        <row r="8">
          <cell r="C8">
            <v>3.2267247266107582</v>
          </cell>
          <cell r="E8">
            <v>0.91148687343310031</v>
          </cell>
          <cell r="F8">
            <v>0.28562381743693571</v>
          </cell>
          <cell r="H8">
            <v>2.0640511920534084</v>
          </cell>
          <cell r="I8">
            <v>5.1456113858484747</v>
          </cell>
          <cell r="J8">
            <v>1.4024540600401578</v>
          </cell>
          <cell r="K8">
            <v>0.2718594057300151</v>
          </cell>
          <cell r="L8">
            <v>2.1110662504671516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Cognos"/>
      <sheetName val="Валюта"/>
      <sheetName val="Cognos_Office_Connection_Cache"/>
    </sheetNames>
    <sheetDataSet>
      <sheetData sheetId="0" refreshError="1"/>
      <sheetData sheetId="1">
        <row r="12">
          <cell r="F12">
            <v>56.250071029999994</v>
          </cell>
        </row>
        <row r="19">
          <cell r="F19">
            <v>6.2158129100000004</v>
          </cell>
        </row>
        <row r="20">
          <cell r="F20">
            <v>2.7419150000000001</v>
          </cell>
        </row>
        <row r="30">
          <cell r="F30">
            <v>213.68249777999998</v>
          </cell>
        </row>
        <row r="31">
          <cell r="F31">
            <v>74.030056189999996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Cognos"/>
      <sheetName val="Валюта"/>
      <sheetName val="Cognos_Office_Connection_Cache"/>
    </sheetNames>
    <sheetDataSet>
      <sheetData sheetId="0" refreshError="1"/>
      <sheetData sheetId="1">
        <row r="6">
          <cell r="F6">
            <v>261.10697412000002</v>
          </cell>
        </row>
        <row r="10">
          <cell r="F10">
            <v>35.822969229999998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Cognos_Office_Connection_Cache"/>
      <sheetName val="Мили"/>
      <sheetName val="Анализ"/>
      <sheetName val="Агентские_ПЗ"/>
      <sheetName val="Агентские_ож"/>
      <sheetName val="ОПР МТФ сент"/>
    </sheetNames>
    <sheetDataSet>
      <sheetData sheetId="0" refreshError="1"/>
      <sheetData sheetId="1" refreshError="1"/>
      <sheetData sheetId="2" refreshError="1"/>
      <sheetData sheetId="3">
        <row r="519">
          <cell r="FF519">
            <v>5.1077980373664591</v>
          </cell>
        </row>
        <row r="521">
          <cell r="FF521">
            <v>0.51497326553738487</v>
          </cell>
        </row>
        <row r="535">
          <cell r="FF535">
            <v>0.75743444233930901</v>
          </cell>
        </row>
        <row r="553">
          <cell r="FF553">
            <v>2.0534768235891296</v>
          </cell>
        </row>
        <row r="606">
          <cell r="FF606">
            <v>81.159350217798803</v>
          </cell>
        </row>
        <row r="608">
          <cell r="FF608">
            <v>8.4081788909574744</v>
          </cell>
        </row>
        <row r="625">
          <cell r="FF625">
            <v>1.6492129386604639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zoomScaleNormal="100" zoomScaleSheetLayoutView="100" workbookViewId="0">
      <selection activeCell="EF11" sqref="EF11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</row>
    <row r="4" spans="1:108" s="8" customFormat="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</row>
    <row r="5" spans="1:108" s="8" customFormat="1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s="8" customFormat="1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29" t="s">
        <v>49</v>
      </c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0" t="s">
        <v>50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31" t="s">
        <v>6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28" t="s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</row>
    <row r="16" spans="1:108" s="4" customFormat="1" ht="33" customHeight="1" x14ac:dyDescent="0.2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27" t="s">
        <v>9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10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6" t="s">
        <v>11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ht="120.75" customHeight="1" x14ac:dyDescent="0.25">
      <c r="A17" s="13"/>
      <c r="B17" s="25" t="s">
        <v>12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14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</row>
    <row r="18" spans="1:108" s="4" customFormat="1" ht="33" customHeight="1" x14ac:dyDescent="0.2">
      <c r="A18" s="15"/>
      <c r="B18" s="25" t="s">
        <v>13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1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</row>
    <row r="19" spans="1:108" s="4" customFormat="1" ht="33" customHeight="1" x14ac:dyDescent="0.2">
      <c r="A19" s="15"/>
      <c r="B19" s="25" t="s">
        <v>14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1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</row>
    <row r="20" spans="1:108" s="4" customFormat="1" ht="33" customHeight="1" x14ac:dyDescent="0.2">
      <c r="A20" s="15"/>
      <c r="B20" s="25" t="s">
        <v>15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1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</row>
    <row r="21" spans="1:108" s="4" customFormat="1" ht="18" customHeight="1" x14ac:dyDescent="0.2">
      <c r="A21" s="15"/>
      <c r="B21" s="25" t="s">
        <v>16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1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</row>
    <row r="22" spans="1:108" s="4" customFormat="1" ht="18" customHeight="1" x14ac:dyDescent="0.2">
      <c r="A22" s="15"/>
      <c r="B22" s="25" t="s">
        <v>17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1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</row>
    <row r="23" spans="1:108" s="4" customFormat="1" ht="18" customHeight="1" x14ac:dyDescent="0.2">
      <c r="A23" s="15"/>
      <c r="B23" s="25" t="s">
        <v>18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16"/>
      <c r="BE23" s="26">
        <f>[1]Cognos!$E$569+[1]Cognos!$E$576</f>
        <v>71.822155767355937</v>
      </c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>
        <f>стр.2!FA11</f>
        <v>126.0960090321642</v>
      </c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>
        <f>BE23-BT23</f>
        <v>-54.273853264808267</v>
      </c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</row>
    <row r="24" spans="1:108" s="4" customFormat="1" ht="18" customHeight="1" x14ac:dyDescent="0.2">
      <c r="A24" s="15"/>
      <c r="B24" s="25" t="s">
        <v>19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16"/>
      <c r="BE24" s="26">
        <f>[1]Cognos!$E$601+[1]Cognos!$E$608</f>
        <v>18.122953177966103</v>
      </c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>
        <f>стр.2!FA12</f>
        <v>15.418877711620002</v>
      </c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>
        <f>BE24-BT24</f>
        <v>2.7040754663461009</v>
      </c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</row>
    <row r="25" spans="1:108" s="4" customFormat="1" ht="18" customHeight="1" x14ac:dyDescent="0.2">
      <c r="A25" s="15"/>
      <c r="B25" s="25" t="s">
        <v>20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1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</row>
    <row r="26" spans="1:108" s="4" customFormat="1" ht="18" customHeight="1" x14ac:dyDescent="0.2">
      <c r="A26" s="15"/>
      <c r="B26" s="25" t="s">
        <v>21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1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</row>
    <row r="27" spans="1:108" s="4" customFormat="1" ht="18" customHeight="1" x14ac:dyDescent="0.2">
      <c r="A27" s="15"/>
      <c r="B27" s="41" t="s">
        <v>22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16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25"/>
    <row r="29" spans="1:108" s="19" customFormat="1" ht="46.5" customHeight="1" x14ac:dyDescent="0.2">
      <c r="A29" s="39" t="s">
        <v>47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1:108" ht="3" customHeight="1" x14ac:dyDescent="0.25"/>
  </sheetData>
  <mergeCells count="57"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3:BC23"/>
    <mergeCell ref="B24:BC24"/>
    <mergeCell ref="B22:BC22"/>
    <mergeCell ref="BT26:CH26"/>
    <mergeCell ref="BT27:CH27"/>
    <mergeCell ref="BT22:CH22"/>
    <mergeCell ref="BT24:CH24"/>
    <mergeCell ref="BT25:CH25"/>
    <mergeCell ref="BE22:BS22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7"/>
  <sheetViews>
    <sheetView zoomScaleNormal="100" zoomScaleSheetLayoutView="100" workbookViewId="0">
      <selection activeCell="BH19" sqref="BH19"/>
    </sheetView>
  </sheetViews>
  <sheetFormatPr defaultColWidth="0.85546875" defaultRowHeight="15" outlineLevelCol="1" x14ac:dyDescent="0.25"/>
  <cols>
    <col min="1" max="167" width="0.85546875" style="5"/>
    <col min="168" max="168" width="9.85546875" style="5" hidden="1" customWidth="1" outlineLevel="1"/>
    <col min="169" max="169" width="7.85546875" style="5" hidden="1" customWidth="1" outlineLevel="1"/>
    <col min="170" max="170" width="0.85546875" style="5" collapsed="1"/>
    <col min="171" max="16384" width="0.85546875" style="5"/>
  </cols>
  <sheetData>
    <row r="1" spans="1:169" s="9" customFormat="1" ht="15" customHeight="1" x14ac:dyDescent="0.25">
      <c r="B1" s="28" t="s">
        <v>44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</row>
    <row r="2" spans="1:169" ht="9" customHeight="1" x14ac:dyDescent="0.25"/>
    <row r="3" spans="1:169" s="1" customFormat="1" ht="27" customHeight="1" x14ac:dyDescent="0.2">
      <c r="A3" s="49" t="s">
        <v>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49" t="s">
        <v>32</v>
      </c>
      <c r="AI3" s="50"/>
      <c r="AJ3" s="50"/>
      <c r="AK3" s="50"/>
      <c r="AL3" s="50"/>
      <c r="AM3" s="50"/>
      <c r="AN3" s="50"/>
      <c r="AO3" s="50"/>
      <c r="AP3" s="50"/>
      <c r="AQ3" s="51"/>
      <c r="AR3" s="49" t="s">
        <v>33</v>
      </c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1"/>
      <c r="BG3" s="49" t="s">
        <v>40</v>
      </c>
      <c r="BH3" s="50"/>
      <c r="BI3" s="50"/>
      <c r="BJ3" s="50"/>
      <c r="BK3" s="50"/>
      <c r="BL3" s="50"/>
      <c r="BM3" s="50"/>
      <c r="BN3" s="50"/>
      <c r="BO3" s="50"/>
      <c r="BP3" s="51"/>
      <c r="BQ3" s="49" t="s">
        <v>41</v>
      </c>
      <c r="BR3" s="50"/>
      <c r="BS3" s="50"/>
      <c r="BT3" s="50"/>
      <c r="BU3" s="50"/>
      <c r="BV3" s="50"/>
      <c r="BW3" s="50"/>
      <c r="BX3" s="50"/>
      <c r="BY3" s="50"/>
      <c r="BZ3" s="50"/>
      <c r="CA3" s="51"/>
      <c r="CB3" s="49" t="s">
        <v>34</v>
      </c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1"/>
      <c r="CN3" s="49" t="s">
        <v>39</v>
      </c>
      <c r="CO3" s="50"/>
      <c r="CP3" s="50"/>
      <c r="CQ3" s="50"/>
      <c r="CR3" s="50"/>
      <c r="CS3" s="50"/>
      <c r="CT3" s="50"/>
      <c r="CU3" s="50"/>
      <c r="CV3" s="50"/>
      <c r="CW3" s="50"/>
      <c r="CX3" s="51"/>
      <c r="CY3" s="49" t="s">
        <v>42</v>
      </c>
      <c r="CZ3" s="50"/>
      <c r="DA3" s="50"/>
      <c r="DB3" s="50"/>
      <c r="DC3" s="50"/>
      <c r="DD3" s="50"/>
      <c r="DE3" s="50"/>
      <c r="DF3" s="50"/>
      <c r="DG3" s="50"/>
      <c r="DH3" s="51"/>
      <c r="DI3" s="49" t="s">
        <v>48</v>
      </c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1"/>
      <c r="DU3" s="49" t="s">
        <v>38</v>
      </c>
      <c r="DV3" s="50"/>
      <c r="DW3" s="50"/>
      <c r="DX3" s="50"/>
      <c r="DY3" s="50"/>
      <c r="DZ3" s="50"/>
      <c r="EA3" s="50"/>
      <c r="EB3" s="50"/>
      <c r="EC3" s="50"/>
      <c r="ED3" s="51"/>
      <c r="EE3" s="57" t="s">
        <v>35</v>
      </c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5"/>
      <c r="FA3" s="49" t="s">
        <v>37</v>
      </c>
      <c r="FB3" s="50"/>
      <c r="FC3" s="50"/>
      <c r="FD3" s="50"/>
      <c r="FE3" s="50"/>
      <c r="FF3" s="50"/>
      <c r="FG3" s="50"/>
      <c r="FH3" s="50"/>
      <c r="FI3" s="50"/>
      <c r="FJ3" s="50"/>
      <c r="FK3" s="51"/>
    </row>
    <row r="4" spans="1:169" s="17" customFormat="1" ht="60.75" customHeight="1" x14ac:dyDescent="0.2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/>
      <c r="AH4" s="52"/>
      <c r="AI4" s="53"/>
      <c r="AJ4" s="53"/>
      <c r="AK4" s="53"/>
      <c r="AL4" s="53"/>
      <c r="AM4" s="53"/>
      <c r="AN4" s="53"/>
      <c r="AO4" s="53"/>
      <c r="AP4" s="53"/>
      <c r="AQ4" s="54"/>
      <c r="AR4" s="52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4"/>
      <c r="BG4" s="52"/>
      <c r="BH4" s="53"/>
      <c r="BI4" s="53"/>
      <c r="BJ4" s="53"/>
      <c r="BK4" s="53"/>
      <c r="BL4" s="53"/>
      <c r="BM4" s="53"/>
      <c r="BN4" s="53"/>
      <c r="BO4" s="53"/>
      <c r="BP4" s="54"/>
      <c r="BQ4" s="52"/>
      <c r="BR4" s="53"/>
      <c r="BS4" s="53"/>
      <c r="BT4" s="53"/>
      <c r="BU4" s="53"/>
      <c r="BV4" s="53"/>
      <c r="BW4" s="53"/>
      <c r="BX4" s="53"/>
      <c r="BY4" s="53"/>
      <c r="BZ4" s="53"/>
      <c r="CA4" s="54"/>
      <c r="CB4" s="52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4"/>
      <c r="CN4" s="52"/>
      <c r="CO4" s="53"/>
      <c r="CP4" s="53"/>
      <c r="CQ4" s="53"/>
      <c r="CR4" s="53"/>
      <c r="CS4" s="53"/>
      <c r="CT4" s="53"/>
      <c r="CU4" s="53"/>
      <c r="CV4" s="53"/>
      <c r="CW4" s="53"/>
      <c r="CX4" s="54"/>
      <c r="CY4" s="52"/>
      <c r="CZ4" s="53"/>
      <c r="DA4" s="53"/>
      <c r="DB4" s="53"/>
      <c r="DC4" s="53"/>
      <c r="DD4" s="53"/>
      <c r="DE4" s="53"/>
      <c r="DF4" s="53"/>
      <c r="DG4" s="53"/>
      <c r="DH4" s="54"/>
      <c r="DI4" s="52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4"/>
      <c r="DU4" s="52"/>
      <c r="DV4" s="53"/>
      <c r="DW4" s="53"/>
      <c r="DX4" s="53"/>
      <c r="DY4" s="53"/>
      <c r="DZ4" s="53"/>
      <c r="EA4" s="53"/>
      <c r="EB4" s="53"/>
      <c r="EC4" s="53"/>
      <c r="ED4" s="54"/>
      <c r="EE4" s="55" t="s">
        <v>36</v>
      </c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5" t="s">
        <v>43</v>
      </c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2"/>
      <c r="FB4" s="53"/>
      <c r="FC4" s="53"/>
      <c r="FD4" s="53"/>
      <c r="FE4" s="53"/>
      <c r="FF4" s="53"/>
      <c r="FG4" s="53"/>
      <c r="FH4" s="53"/>
      <c r="FI4" s="53"/>
      <c r="FJ4" s="53"/>
      <c r="FK4" s="54"/>
    </row>
    <row r="5" spans="1:169" s="18" customFormat="1" ht="12.75" customHeight="1" x14ac:dyDescent="0.2">
      <c r="A5" s="45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7"/>
      <c r="AH5" s="48">
        <v>2</v>
      </c>
      <c r="AI5" s="48"/>
      <c r="AJ5" s="48"/>
      <c r="AK5" s="48"/>
      <c r="AL5" s="48"/>
      <c r="AM5" s="48"/>
      <c r="AN5" s="48"/>
      <c r="AO5" s="48"/>
      <c r="AP5" s="48"/>
      <c r="AQ5" s="48"/>
      <c r="AR5" s="48">
        <v>3</v>
      </c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>
        <v>4</v>
      </c>
      <c r="BH5" s="48"/>
      <c r="BI5" s="48"/>
      <c r="BJ5" s="48"/>
      <c r="BK5" s="48"/>
      <c r="BL5" s="48"/>
      <c r="BM5" s="48"/>
      <c r="BN5" s="48"/>
      <c r="BO5" s="48"/>
      <c r="BP5" s="48"/>
      <c r="BQ5" s="48">
        <v>5</v>
      </c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>
        <v>6</v>
      </c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>
        <v>7</v>
      </c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>
        <v>8</v>
      </c>
      <c r="CZ5" s="48"/>
      <c r="DA5" s="48"/>
      <c r="DB5" s="48"/>
      <c r="DC5" s="48"/>
      <c r="DD5" s="48"/>
      <c r="DE5" s="48"/>
      <c r="DF5" s="48"/>
      <c r="DG5" s="48"/>
      <c r="DH5" s="48"/>
      <c r="DI5" s="48">
        <v>9</v>
      </c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>
        <v>10</v>
      </c>
      <c r="DV5" s="48"/>
      <c r="DW5" s="48"/>
      <c r="DX5" s="48"/>
      <c r="DY5" s="48"/>
      <c r="DZ5" s="48"/>
      <c r="EA5" s="48"/>
      <c r="EB5" s="48"/>
      <c r="EC5" s="48"/>
      <c r="ED5" s="48"/>
      <c r="EE5" s="48">
        <v>11</v>
      </c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>
        <v>12</v>
      </c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>
        <v>13</v>
      </c>
      <c r="FB5" s="48"/>
      <c r="FC5" s="48"/>
      <c r="FD5" s="48"/>
      <c r="FE5" s="48"/>
      <c r="FF5" s="48"/>
      <c r="FG5" s="48"/>
      <c r="FH5" s="48"/>
      <c r="FI5" s="48"/>
      <c r="FJ5" s="48"/>
      <c r="FK5" s="48"/>
    </row>
    <row r="6" spans="1:169" s="2" customFormat="1" ht="27" customHeight="1" x14ac:dyDescent="0.2">
      <c r="A6" s="3"/>
      <c r="B6" s="43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</row>
    <row r="7" spans="1:169" s="2" customFormat="1" ht="39" customHeight="1" x14ac:dyDescent="0.2">
      <c r="A7" s="3"/>
      <c r="B7" s="43" t="s">
        <v>25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</row>
    <row r="8" spans="1:169" s="2" customFormat="1" ht="39" customHeight="1" x14ac:dyDescent="0.2">
      <c r="A8" s="3"/>
      <c r="B8" s="43" t="s">
        <v>26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4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</row>
    <row r="9" spans="1:169" s="2" customFormat="1" ht="27" customHeight="1" x14ac:dyDescent="0.2">
      <c r="A9" s="3"/>
      <c r="B9" s="43" t="s">
        <v>27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4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</row>
    <row r="10" spans="1:169" s="2" customFormat="1" ht="14.25" customHeight="1" x14ac:dyDescent="0.2">
      <c r="A10" s="3"/>
      <c r="B10" s="43" t="s">
        <v>28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4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9" s="2" customFormat="1" ht="14.25" customHeight="1" x14ac:dyDescent="0.2">
      <c r="A11" s="3"/>
      <c r="B11" s="43" t="s">
        <v>29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4"/>
      <c r="AH11" s="42">
        <f>'[2]2016ф'!$C$5</f>
        <v>46.089293667688096</v>
      </c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>
        <f>'[2]2016ф'!$E$5</f>
        <v>13.787366123798492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>
        <f>'[2]2016ф'!$F$5</f>
        <v>7.8998355573442423</v>
      </c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>
        <f>'[2]2016ф'!$H$5</f>
        <v>1.502902390544048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>
        <f>'[2]2016ф'!$I$5</f>
        <v>22.728336421854308</v>
      </c>
      <c r="CZ11" s="42"/>
      <c r="DA11" s="42"/>
      <c r="DB11" s="42"/>
      <c r="DC11" s="42"/>
      <c r="DD11" s="42"/>
      <c r="DE11" s="42"/>
      <c r="DF11" s="42"/>
      <c r="DG11" s="42"/>
      <c r="DH11" s="42"/>
      <c r="DI11" s="42">
        <f>'[2]2016ф'!$J$5</f>
        <v>6.9671006949058158</v>
      </c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>
        <f>'[2]2016ф'!$K$5</f>
        <v>8.9529134213994277E-2</v>
      </c>
      <c r="DV11" s="42"/>
      <c r="DW11" s="42"/>
      <c r="DX11" s="42"/>
      <c r="DY11" s="42"/>
      <c r="DZ11" s="42"/>
      <c r="EA11" s="42"/>
      <c r="EB11" s="42"/>
      <c r="EC11" s="42"/>
      <c r="ED11" s="42"/>
      <c r="EE11" s="42">
        <f>'[2]2016ф'!$L$5</f>
        <v>27.031645041815217</v>
      </c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>
        <f>SUM(AH11:EZ11)</f>
        <v>126.0960090321642</v>
      </c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23">
        <f>[3]Cognos!$F$19+[3]Cognos!$F$20+[3]Cognos!$F$30+[3]Cognos!$F$31+[4]Cognos!$F$10+[5]Анализ!$FF$519+[5]Анализ!$FF$535+[5]Анализ!$FF$553+[5]Анализ!$FF$606+[5]Анализ!$FF$625-FA11</f>
        <v>297.12451453758996</v>
      </c>
      <c r="FM11" s="22">
        <f>стр.1!BT23-стр.2!FA11</f>
        <v>0</v>
      </c>
    </row>
    <row r="12" spans="1:169" s="2" customFormat="1" ht="14.25" customHeight="1" x14ac:dyDescent="0.2">
      <c r="A12" s="3"/>
      <c r="B12" s="43" t="s">
        <v>30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4"/>
      <c r="AH12" s="42">
        <f>'[2]2016ф'!$C$8</f>
        <v>3.2267247266107582</v>
      </c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>
        <f>'[2]2016ф'!$E$8</f>
        <v>0.91148687343310031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>
        <f>'[2]2016ф'!$F$8</f>
        <v>0.28562381743693571</v>
      </c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>
        <f>'[2]2016ф'!$H$8</f>
        <v>2.0640511920534084</v>
      </c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>
        <f>'[2]2016ф'!$I$8</f>
        <v>5.1456113858484747</v>
      </c>
      <c r="CZ12" s="42"/>
      <c r="DA12" s="42"/>
      <c r="DB12" s="42"/>
      <c r="DC12" s="42"/>
      <c r="DD12" s="42"/>
      <c r="DE12" s="42"/>
      <c r="DF12" s="42"/>
      <c r="DG12" s="42"/>
      <c r="DH12" s="42"/>
      <c r="DI12" s="42">
        <f>'[2]2016ф'!$J$8</f>
        <v>1.4024540600401578</v>
      </c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>
        <f>'[2]2016ф'!$K$8</f>
        <v>0.2718594057300151</v>
      </c>
      <c r="DV12" s="42"/>
      <c r="DW12" s="42"/>
      <c r="DX12" s="42"/>
      <c r="DY12" s="42"/>
      <c r="DZ12" s="42"/>
      <c r="EA12" s="42"/>
      <c r="EB12" s="42"/>
      <c r="EC12" s="42"/>
      <c r="ED12" s="42"/>
      <c r="EE12" s="42">
        <f>'[2]2016ф'!$L$8</f>
        <v>2.1110662504671516</v>
      </c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>
        <f>SUM(AH12:EZ12)</f>
        <v>15.418877711620002</v>
      </c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24">
        <f>[3]Cognos!$F$12+[5]Анализ!$FF$521+[5]Анализ!$FF$608-FA12</f>
        <v>49.754345474874853</v>
      </c>
      <c r="FM12" s="22">
        <f>стр.1!BT24-стр.2!FA12</f>
        <v>0</v>
      </c>
    </row>
    <row r="13" spans="1:169" s="2" customFormat="1" ht="14.25" customHeight="1" x14ac:dyDescent="0.2">
      <c r="A13" s="3"/>
      <c r="B13" s="43" t="s">
        <v>31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4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</row>
    <row r="14" spans="1:169" s="2" customFormat="1" ht="156.75" customHeight="1" x14ac:dyDescent="0.2">
      <c r="A14" s="3"/>
      <c r="B14" s="43" t="s">
        <v>45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4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39" t="s">
        <v>47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</row>
    <row r="17" s="19" customFormat="1" ht="3" customHeight="1" x14ac:dyDescent="0.2"/>
  </sheetData>
  <mergeCells count="146"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Е. Сидоренко</cp:lastModifiedBy>
  <cp:lastPrinted>2017-12-13T14:42:25Z</cp:lastPrinted>
  <dcterms:created xsi:type="dcterms:W3CDTF">2011-01-11T10:25:48Z</dcterms:created>
  <dcterms:modified xsi:type="dcterms:W3CDTF">2017-12-18T10:59:26Z</dcterms:modified>
</cp:coreProperties>
</file>